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7" i="1" l="1"/>
  <c r="J29" i="1"/>
  <c r="T23" i="1"/>
  <c r="J23" i="1"/>
  <c r="T22" i="1"/>
  <c r="J22" i="1"/>
  <c r="T21" i="1"/>
  <c r="J21" i="1"/>
  <c r="T19" i="1"/>
  <c r="J19" i="1"/>
  <c r="T18" i="1"/>
  <c r="J18" i="1"/>
  <c r="Q10" i="1"/>
  <c r="T13" i="1"/>
  <c r="J13" i="1"/>
  <c r="J12" i="1"/>
  <c r="T12" i="1"/>
  <c r="Q8" i="1"/>
  <c r="T9" i="1"/>
  <c r="J9" i="1"/>
  <c r="T6" i="1"/>
  <c r="J6" i="1"/>
  <c r="V5" i="1"/>
  <c r="V20" i="1"/>
  <c r="V17" i="1"/>
  <c r="V7" i="1"/>
  <c r="V4" i="1"/>
  <c r="J4" i="1" l="1"/>
  <c r="J16" i="1"/>
  <c r="T25" i="1"/>
  <c r="T24" i="1"/>
  <c r="T27" i="1"/>
  <c r="T15" i="1"/>
  <c r="J15" i="1"/>
  <c r="J25" i="1"/>
  <c r="J24" i="1"/>
  <c r="J14" i="1"/>
  <c r="J10" i="1"/>
  <c r="J7" i="1"/>
  <c r="S24" i="1"/>
  <c r="R24" i="1"/>
  <c r="T20" i="1"/>
  <c r="T17" i="1"/>
  <c r="R20" i="1"/>
  <c r="S20" i="1"/>
  <c r="S17" i="1"/>
  <c r="R17" i="1"/>
  <c r="S14" i="1"/>
  <c r="R14" i="1"/>
  <c r="Q7" i="1"/>
  <c r="R7" i="1"/>
  <c r="S7" i="1"/>
  <c r="S4" i="1"/>
  <c r="T26" i="1" l="1"/>
  <c r="J26" i="1"/>
  <c r="R4" i="1" l="1"/>
  <c r="T16" i="1"/>
</calcChain>
</file>

<file path=xl/sharedStrings.xml><?xml version="1.0" encoding="utf-8"?>
<sst xmlns="http://schemas.openxmlformats.org/spreadsheetml/2006/main" count="135" uniqueCount="30">
  <si>
    <t>COA</t>
  </si>
  <si>
    <t>Amount</t>
  </si>
  <si>
    <t>Output</t>
  </si>
  <si>
    <t>Fund</t>
  </si>
  <si>
    <t>Donor</t>
  </si>
  <si>
    <t>Implementing
Partner</t>
  </si>
  <si>
    <t>Budget
Unit</t>
  </si>
  <si>
    <t>Dept.
ID</t>
  </si>
  <si>
    <t>Activity</t>
  </si>
  <si>
    <t>Budget
Line</t>
  </si>
  <si>
    <t>BL
Description</t>
  </si>
  <si>
    <t>SYR10</t>
  </si>
  <si>
    <t>B0472</t>
  </si>
  <si>
    <t>Activity1</t>
  </si>
  <si>
    <t>Contractual Services-Individuals</t>
  </si>
  <si>
    <t>Grants</t>
  </si>
  <si>
    <t>F&amp;A</t>
  </si>
  <si>
    <t>Training, Workshops and Confer</t>
  </si>
  <si>
    <t>Equipment and Furniture</t>
  </si>
  <si>
    <t>Total Output 1</t>
  </si>
  <si>
    <t>Total Output 2</t>
  </si>
  <si>
    <t>Professional Services</t>
  </si>
  <si>
    <t>International Consultants</t>
  </si>
  <si>
    <t>Total Output 3</t>
  </si>
  <si>
    <t>Total Output 4</t>
  </si>
  <si>
    <t>Insurance and Security Costs</t>
  </si>
  <si>
    <t>AWP-Year1</t>
  </si>
  <si>
    <t>AWP-Year2</t>
  </si>
  <si>
    <t>Activity2</t>
  </si>
  <si>
    <t>Activity3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</si>
</sst>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&quot;$&quot;#,##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165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/>
    <xf numFmtId="164" fontId="0" fillId="0" borderId="0" xfId="0" applyNumberFormat="1"/>
    <xf numFmtId="166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13" workbookViewId="0">
      <selection activeCell="J28" sqref="J28"/>
    </sheetView>
  </sheetViews>
  <sheetFormatPr defaultRowHeight="15" x14ac:dyDescent="0.25"/>
  <cols>
    <col min="1" max="1" width="7.28515625" bestFit="1" customWidth="1"/>
    <col min="2" max="2" width="6" bestFit="1" customWidth="1"/>
    <col min="3" max="3" width="6.42578125" bestFit="1" customWidth="1"/>
    <col min="4" max="4" width="9" bestFit="1" customWidth="1"/>
    <col min="5" max="5" width="7.28515625" bestFit="1" customWidth="1"/>
    <col min="6" max="6" width="6.140625" bestFit="1" customWidth="1"/>
    <col min="7" max="7" width="8.7109375" bestFit="1" customWidth="1"/>
    <col min="8" max="8" width="7.28515625" bestFit="1" customWidth="1"/>
    <col min="9" max="9" width="12.28515625" customWidth="1"/>
    <col min="10" max="10" width="12.7109375" bestFit="1" customWidth="1"/>
    <col min="11" max="11" width="7.28515625" bestFit="1" customWidth="1"/>
    <col min="12" max="12" width="6" bestFit="1" customWidth="1"/>
    <col min="13" max="13" width="6.42578125" bestFit="1" customWidth="1"/>
    <col min="14" max="14" width="9" bestFit="1" customWidth="1"/>
    <col min="15" max="15" width="7.28515625" bestFit="1" customWidth="1"/>
    <col min="16" max="16" width="6.140625" bestFit="1" customWidth="1"/>
    <col min="17" max="17" width="8.7109375" bestFit="1" customWidth="1"/>
    <col min="18" max="18" width="7.28515625" bestFit="1" customWidth="1"/>
    <col min="19" max="19" width="12.42578125" customWidth="1"/>
    <col min="20" max="20" width="12.7109375" bestFit="1" customWidth="1"/>
  </cols>
  <sheetData>
    <row r="1" spans="1:22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 t="s">
        <v>27</v>
      </c>
      <c r="L1" s="18"/>
      <c r="M1" s="18"/>
      <c r="N1" s="18"/>
      <c r="O1" s="18"/>
      <c r="P1" s="18"/>
      <c r="Q1" s="18"/>
      <c r="R1" s="18"/>
      <c r="S1" s="18"/>
      <c r="T1" s="18"/>
    </row>
    <row r="2" spans="1:22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9" t="s">
        <v>1</v>
      </c>
      <c r="K2" s="18" t="s">
        <v>0</v>
      </c>
      <c r="L2" s="18"/>
      <c r="M2" s="18"/>
      <c r="N2" s="18"/>
      <c r="O2" s="18"/>
      <c r="P2" s="18"/>
      <c r="Q2" s="18"/>
      <c r="R2" s="18"/>
      <c r="S2" s="18"/>
      <c r="T2" s="19" t="s">
        <v>1</v>
      </c>
    </row>
    <row r="3" spans="1:22" ht="45" x14ac:dyDescent="0.2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2" t="s">
        <v>10</v>
      </c>
      <c r="J3" s="19"/>
      <c r="K3" s="1" t="s">
        <v>2</v>
      </c>
      <c r="L3" s="1" t="s">
        <v>3</v>
      </c>
      <c r="M3" s="1" t="s">
        <v>4</v>
      </c>
      <c r="N3" s="2" t="s">
        <v>5</v>
      </c>
      <c r="O3" s="2" t="s">
        <v>6</v>
      </c>
      <c r="P3" s="2" t="s">
        <v>7</v>
      </c>
      <c r="Q3" s="2" t="s">
        <v>8</v>
      </c>
      <c r="R3" s="2" t="s">
        <v>9</v>
      </c>
      <c r="S3" s="2" t="s">
        <v>10</v>
      </c>
      <c r="T3" s="19"/>
    </row>
    <row r="4" spans="1:22" ht="45" x14ac:dyDescent="0.25">
      <c r="A4" s="7">
        <v>1</v>
      </c>
      <c r="B4" s="4">
        <v>30000</v>
      </c>
      <c r="C4" s="5">
        <v>117</v>
      </c>
      <c r="D4" s="5">
        <v>1981</v>
      </c>
      <c r="E4" s="5" t="s">
        <v>11</v>
      </c>
      <c r="F4" s="5" t="s">
        <v>12</v>
      </c>
      <c r="G4" s="5" t="s">
        <v>13</v>
      </c>
      <c r="H4" s="5">
        <v>75700</v>
      </c>
      <c r="I4" s="6" t="s">
        <v>17</v>
      </c>
      <c r="J4" s="11">
        <f>480000/3</f>
        <v>160000</v>
      </c>
      <c r="K4" s="10">
        <v>1</v>
      </c>
      <c r="L4" s="4">
        <v>30000</v>
      </c>
      <c r="M4" s="5">
        <v>117</v>
      </c>
      <c r="N4" s="5">
        <v>1981</v>
      </c>
      <c r="O4" s="5" t="s">
        <v>11</v>
      </c>
      <c r="P4" s="5" t="s">
        <v>12</v>
      </c>
      <c r="Q4" s="5" t="s">
        <v>13</v>
      </c>
      <c r="R4" s="5">
        <f>H4</f>
        <v>75700</v>
      </c>
      <c r="S4" s="7" t="str">
        <f>I4</f>
        <v>Training, Workshops and Confer</v>
      </c>
      <c r="T4" s="11">
        <v>500000</v>
      </c>
      <c r="V4">
        <f>J4*0.08</f>
        <v>12800</v>
      </c>
    </row>
    <row r="5" spans="1:22" x14ac:dyDescent="0.25">
      <c r="A5" s="7"/>
      <c r="B5" s="4">
        <v>30000</v>
      </c>
      <c r="C5" s="5">
        <v>117</v>
      </c>
      <c r="D5" s="5">
        <v>1981</v>
      </c>
      <c r="E5" s="5" t="s">
        <v>11</v>
      </c>
      <c r="F5" s="5" t="s">
        <v>12</v>
      </c>
      <c r="G5" s="5" t="s">
        <v>13</v>
      </c>
      <c r="H5" s="5">
        <v>75100</v>
      </c>
      <c r="I5" s="6" t="s">
        <v>16</v>
      </c>
      <c r="J5" s="11">
        <v>12800</v>
      </c>
      <c r="K5" s="10">
        <v>1</v>
      </c>
      <c r="L5" s="4">
        <v>30000</v>
      </c>
      <c r="M5" s="5">
        <v>117</v>
      </c>
      <c r="N5" s="5">
        <v>1981</v>
      </c>
      <c r="O5" s="5" t="s">
        <v>11</v>
      </c>
      <c r="P5" s="5" t="s">
        <v>12</v>
      </c>
      <c r="Q5" s="5" t="s">
        <v>13</v>
      </c>
      <c r="R5" s="5">
        <v>75100</v>
      </c>
      <c r="S5" s="6" t="s">
        <v>16</v>
      </c>
      <c r="T5" s="11">
        <v>40000</v>
      </c>
      <c r="V5">
        <f>J5*0.08</f>
        <v>1024</v>
      </c>
    </row>
    <row r="6" spans="1:22" x14ac:dyDescent="0.25">
      <c r="A6" s="7"/>
      <c r="B6" s="20"/>
      <c r="C6" s="21"/>
      <c r="D6" s="21"/>
      <c r="E6" s="21"/>
      <c r="F6" s="21"/>
      <c r="G6" s="21"/>
      <c r="H6" s="21"/>
      <c r="I6" s="22"/>
      <c r="J6" s="11">
        <f>SUM(J4:J5)</f>
        <v>172800</v>
      </c>
      <c r="K6" s="10"/>
      <c r="L6" s="20"/>
      <c r="M6" s="21"/>
      <c r="N6" s="21"/>
      <c r="O6" s="21"/>
      <c r="P6" s="21"/>
      <c r="Q6" s="21"/>
      <c r="R6" s="21"/>
      <c r="S6" s="22"/>
      <c r="T6" s="11">
        <f>SUM(T4:T5)</f>
        <v>540000</v>
      </c>
    </row>
    <row r="7" spans="1:22" ht="45" x14ac:dyDescent="0.25">
      <c r="A7" s="7"/>
      <c r="B7" s="4">
        <v>30000</v>
      </c>
      <c r="C7" s="5">
        <v>117</v>
      </c>
      <c r="D7" s="5">
        <v>1981</v>
      </c>
      <c r="E7" s="5" t="s">
        <v>11</v>
      </c>
      <c r="F7" s="5" t="s">
        <v>12</v>
      </c>
      <c r="G7" s="5" t="s">
        <v>28</v>
      </c>
      <c r="H7" s="5">
        <v>72200</v>
      </c>
      <c r="I7" s="6" t="s">
        <v>18</v>
      </c>
      <c r="J7" s="11">
        <f>480000/3</f>
        <v>160000</v>
      </c>
      <c r="K7" s="4"/>
      <c r="L7" s="4">
        <v>30000</v>
      </c>
      <c r="M7" s="5">
        <v>117</v>
      </c>
      <c r="N7" s="5">
        <v>1981</v>
      </c>
      <c r="O7" s="5" t="s">
        <v>11</v>
      </c>
      <c r="P7" s="5" t="s">
        <v>12</v>
      </c>
      <c r="Q7" s="5" t="str">
        <f>G7</f>
        <v>Activity2</v>
      </c>
      <c r="R7" s="5">
        <f>H7</f>
        <v>72200</v>
      </c>
      <c r="S7" s="7" t="str">
        <f>I7</f>
        <v>Equipment and Furniture</v>
      </c>
      <c r="T7" s="11">
        <v>500000</v>
      </c>
      <c r="V7">
        <f>T7*0.08</f>
        <v>40000</v>
      </c>
    </row>
    <row r="8" spans="1:22" x14ac:dyDescent="0.25">
      <c r="A8" s="7"/>
      <c r="B8" s="4">
        <v>30000</v>
      </c>
      <c r="C8" s="5">
        <v>117</v>
      </c>
      <c r="D8" s="5">
        <v>1981</v>
      </c>
      <c r="E8" s="5" t="s">
        <v>11</v>
      </c>
      <c r="F8" s="5" t="s">
        <v>12</v>
      </c>
      <c r="G8" s="5" t="s">
        <v>28</v>
      </c>
      <c r="H8" s="5">
        <v>75100</v>
      </c>
      <c r="I8" s="6" t="s">
        <v>16</v>
      </c>
      <c r="J8" s="11">
        <v>12800</v>
      </c>
      <c r="K8" s="10">
        <v>1</v>
      </c>
      <c r="L8" s="4">
        <v>30000</v>
      </c>
      <c r="M8" s="5">
        <v>117</v>
      </c>
      <c r="N8" s="5">
        <v>1981</v>
      </c>
      <c r="O8" s="5" t="s">
        <v>11</v>
      </c>
      <c r="P8" s="5" t="s">
        <v>12</v>
      </c>
      <c r="Q8" s="5" t="str">
        <f>G8</f>
        <v>Activity2</v>
      </c>
      <c r="R8" s="5">
        <v>75100</v>
      </c>
      <c r="S8" s="6" t="s">
        <v>16</v>
      </c>
      <c r="T8" s="11">
        <v>40000</v>
      </c>
    </row>
    <row r="9" spans="1:22" x14ac:dyDescent="0.25">
      <c r="A9" s="7"/>
      <c r="B9" s="20"/>
      <c r="C9" s="21"/>
      <c r="D9" s="21"/>
      <c r="E9" s="21"/>
      <c r="F9" s="21"/>
      <c r="G9" s="21"/>
      <c r="H9" s="21"/>
      <c r="I9" s="22"/>
      <c r="J9" s="11">
        <f>SUM(J7:J8)</f>
        <v>172800</v>
      </c>
      <c r="K9" s="10"/>
      <c r="L9" s="20"/>
      <c r="M9" s="21"/>
      <c r="N9" s="21"/>
      <c r="O9" s="21"/>
      <c r="P9" s="21"/>
      <c r="Q9" s="21"/>
      <c r="R9" s="21"/>
      <c r="S9" s="22"/>
      <c r="T9" s="11">
        <f>SUM(T7:T8)</f>
        <v>540000</v>
      </c>
    </row>
    <row r="10" spans="1:22" x14ac:dyDescent="0.25">
      <c r="A10" s="7"/>
      <c r="B10" s="4">
        <v>30000</v>
      </c>
      <c r="C10" s="5">
        <v>117</v>
      </c>
      <c r="D10" s="8">
        <v>1981</v>
      </c>
      <c r="E10" s="8" t="s">
        <v>11</v>
      </c>
      <c r="F10" s="8" t="s">
        <v>12</v>
      </c>
      <c r="G10" s="5" t="s">
        <v>29</v>
      </c>
      <c r="H10" s="8">
        <v>72600</v>
      </c>
      <c r="I10" s="6" t="s">
        <v>15</v>
      </c>
      <c r="J10" s="11">
        <f>480000/3</f>
        <v>160000</v>
      </c>
      <c r="K10" s="4"/>
      <c r="L10" s="4">
        <v>30000</v>
      </c>
      <c r="M10" s="5">
        <v>117</v>
      </c>
      <c r="N10" s="5">
        <v>1981</v>
      </c>
      <c r="O10" s="5" t="s">
        <v>11</v>
      </c>
      <c r="P10" s="5" t="s">
        <v>12</v>
      </c>
      <c r="Q10" s="5" t="str">
        <f>G10</f>
        <v>Activity3</v>
      </c>
      <c r="R10" s="5">
        <v>72600</v>
      </c>
      <c r="S10" s="7" t="s">
        <v>15</v>
      </c>
      <c r="T10" s="11">
        <v>500000</v>
      </c>
    </row>
    <row r="11" spans="1:22" x14ac:dyDescent="0.25">
      <c r="A11" s="7"/>
      <c r="B11" s="4">
        <v>30000</v>
      </c>
      <c r="C11" s="5">
        <v>117</v>
      </c>
      <c r="D11" s="5">
        <v>1981</v>
      </c>
      <c r="E11" s="5" t="s">
        <v>11</v>
      </c>
      <c r="F11" s="5" t="s">
        <v>12</v>
      </c>
      <c r="G11" s="5" t="s">
        <v>29</v>
      </c>
      <c r="H11" s="5">
        <v>75100</v>
      </c>
      <c r="I11" s="6" t="s">
        <v>16</v>
      </c>
      <c r="J11" s="11">
        <v>12800</v>
      </c>
      <c r="K11" s="4"/>
      <c r="L11" s="4">
        <v>30000</v>
      </c>
      <c r="M11" s="5">
        <v>117</v>
      </c>
      <c r="N11" s="5">
        <v>1981</v>
      </c>
      <c r="O11" s="5" t="s">
        <v>11</v>
      </c>
      <c r="P11" s="5" t="s">
        <v>12</v>
      </c>
      <c r="Q11" s="5" t="s">
        <v>13</v>
      </c>
      <c r="R11" s="5">
        <v>75100</v>
      </c>
      <c r="S11" s="7" t="s">
        <v>16</v>
      </c>
      <c r="T11" s="11">
        <v>40000</v>
      </c>
    </row>
    <row r="12" spans="1:22" x14ac:dyDescent="0.25">
      <c r="A12" s="7"/>
      <c r="B12" s="20"/>
      <c r="C12" s="21"/>
      <c r="D12" s="21"/>
      <c r="E12" s="21"/>
      <c r="F12" s="21"/>
      <c r="G12" s="21"/>
      <c r="H12" s="21"/>
      <c r="I12" s="22"/>
      <c r="J12" s="11">
        <f>SUM(J10:J11)</f>
        <v>172800</v>
      </c>
      <c r="K12" s="4"/>
      <c r="L12" s="20"/>
      <c r="M12" s="21"/>
      <c r="N12" s="21"/>
      <c r="O12" s="21"/>
      <c r="P12" s="21"/>
      <c r="Q12" s="21"/>
      <c r="R12" s="21"/>
      <c r="S12" s="22"/>
      <c r="T12" s="11">
        <f>SUM(T10:T11)</f>
        <v>540000</v>
      </c>
    </row>
    <row r="13" spans="1:22" ht="15.75" customHeight="1" x14ac:dyDescent="0.25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2">
        <f>J6+J9+J12</f>
        <v>518400</v>
      </c>
      <c r="K13" s="17" t="s">
        <v>19</v>
      </c>
      <c r="L13" s="17"/>
      <c r="M13" s="17"/>
      <c r="N13" s="17"/>
      <c r="O13" s="17"/>
      <c r="P13" s="17"/>
      <c r="Q13" s="17"/>
      <c r="R13" s="17"/>
      <c r="S13" s="17"/>
      <c r="T13" s="12">
        <f>T6+T9+T12</f>
        <v>1620000</v>
      </c>
    </row>
    <row r="14" spans="1:22" ht="45" x14ac:dyDescent="0.25">
      <c r="A14" s="13">
        <v>2</v>
      </c>
      <c r="B14" s="13">
        <v>30000</v>
      </c>
      <c r="C14" s="13">
        <v>117</v>
      </c>
      <c r="D14" s="13">
        <v>1981</v>
      </c>
      <c r="E14" s="13" t="s">
        <v>11</v>
      </c>
      <c r="F14" s="13" t="s">
        <v>12</v>
      </c>
      <c r="G14" s="13" t="s">
        <v>13</v>
      </c>
      <c r="H14" s="5">
        <v>71400</v>
      </c>
      <c r="I14" s="6" t="s">
        <v>14</v>
      </c>
      <c r="J14" s="11">
        <f>1545000</f>
        <v>1545000</v>
      </c>
      <c r="K14" s="4">
        <v>2</v>
      </c>
      <c r="L14" s="4">
        <v>30000</v>
      </c>
      <c r="M14" s="5">
        <v>117</v>
      </c>
      <c r="N14" s="5">
        <v>1981</v>
      </c>
      <c r="O14" s="5" t="s">
        <v>11</v>
      </c>
      <c r="P14" s="5" t="s">
        <v>12</v>
      </c>
      <c r="Q14" s="5" t="s">
        <v>13</v>
      </c>
      <c r="R14" s="5">
        <f>H14</f>
        <v>71400</v>
      </c>
      <c r="S14" s="7" t="str">
        <f>I14</f>
        <v>Contractual Services-Individuals</v>
      </c>
      <c r="T14" s="11">
        <v>2575000</v>
      </c>
    </row>
    <row r="15" spans="1:22" x14ac:dyDescent="0.25">
      <c r="A15" s="7"/>
      <c r="B15" s="13">
        <v>30000</v>
      </c>
      <c r="C15" s="13">
        <v>117</v>
      </c>
      <c r="D15" s="5">
        <v>1981</v>
      </c>
      <c r="E15" s="5" t="s">
        <v>11</v>
      </c>
      <c r="F15" s="5" t="s">
        <v>12</v>
      </c>
      <c r="G15" s="13" t="s">
        <v>13</v>
      </c>
      <c r="H15" s="5">
        <v>75100</v>
      </c>
      <c r="I15" s="7" t="s">
        <v>16</v>
      </c>
      <c r="J15" s="11">
        <f>J14*0.08</f>
        <v>123600</v>
      </c>
      <c r="K15" s="4"/>
      <c r="L15" s="4">
        <v>30000</v>
      </c>
      <c r="M15" s="5">
        <v>117</v>
      </c>
      <c r="N15" s="5">
        <v>1981</v>
      </c>
      <c r="O15" s="5" t="s">
        <v>11</v>
      </c>
      <c r="P15" s="5" t="s">
        <v>12</v>
      </c>
      <c r="Q15" s="5" t="s">
        <v>13</v>
      </c>
      <c r="R15" s="5">
        <v>75100</v>
      </c>
      <c r="S15" s="7" t="s">
        <v>16</v>
      </c>
      <c r="T15" s="11">
        <f>T14*8%</f>
        <v>206000</v>
      </c>
    </row>
    <row r="16" spans="1:22" ht="15.75" customHeight="1" x14ac:dyDescent="0.25">
      <c r="A16" s="16" t="s">
        <v>20</v>
      </c>
      <c r="B16" s="16"/>
      <c r="C16" s="16"/>
      <c r="D16" s="16"/>
      <c r="E16" s="16"/>
      <c r="F16" s="16"/>
      <c r="G16" s="16"/>
      <c r="H16" s="16"/>
      <c r="I16" s="16"/>
      <c r="J16" s="12">
        <f>SUM(J14:J15)</f>
        <v>1668600</v>
      </c>
      <c r="K16" s="16" t="s">
        <v>20</v>
      </c>
      <c r="L16" s="16"/>
      <c r="M16" s="16"/>
      <c r="N16" s="16"/>
      <c r="O16" s="16"/>
      <c r="P16" s="16"/>
      <c r="Q16" s="16"/>
      <c r="R16" s="16"/>
      <c r="S16" s="16"/>
      <c r="T16" s="12">
        <f>SUM(T14:T15)</f>
        <v>2781000</v>
      </c>
    </row>
    <row r="17" spans="1:22" ht="30" x14ac:dyDescent="0.25">
      <c r="A17" s="7">
        <v>3</v>
      </c>
      <c r="B17" s="4">
        <v>30000</v>
      </c>
      <c r="C17" s="5">
        <v>117</v>
      </c>
      <c r="D17" s="5">
        <v>1981</v>
      </c>
      <c r="E17" s="5" t="s">
        <v>11</v>
      </c>
      <c r="F17" s="5" t="s">
        <v>12</v>
      </c>
      <c r="G17" s="5" t="s">
        <v>13</v>
      </c>
      <c r="H17" s="5">
        <v>74100</v>
      </c>
      <c r="I17" s="6" t="s">
        <v>21</v>
      </c>
      <c r="J17" s="11">
        <v>288000</v>
      </c>
      <c r="K17" s="10">
        <v>3</v>
      </c>
      <c r="L17" s="4">
        <v>30000</v>
      </c>
      <c r="M17" s="5">
        <v>117</v>
      </c>
      <c r="N17" s="5">
        <v>1981</v>
      </c>
      <c r="O17" s="5" t="s">
        <v>11</v>
      </c>
      <c r="P17" s="5" t="s">
        <v>12</v>
      </c>
      <c r="Q17" s="5" t="s">
        <v>13</v>
      </c>
      <c r="R17" s="5">
        <f t="shared" ref="R17:T20" si="0">H17</f>
        <v>74100</v>
      </c>
      <c r="S17" s="7" t="str">
        <f t="shared" si="0"/>
        <v>Professional Services</v>
      </c>
      <c r="T17" s="11">
        <f t="shared" si="0"/>
        <v>288000</v>
      </c>
      <c r="V17">
        <f>J17*0.08</f>
        <v>23040</v>
      </c>
    </row>
    <row r="18" spans="1:22" x14ac:dyDescent="0.25">
      <c r="A18" s="7"/>
      <c r="B18" s="4">
        <v>30000</v>
      </c>
      <c r="C18" s="5">
        <v>117</v>
      </c>
      <c r="D18" s="5">
        <v>1981</v>
      </c>
      <c r="E18" s="5" t="s">
        <v>11</v>
      </c>
      <c r="F18" s="5" t="s">
        <v>12</v>
      </c>
      <c r="G18" s="5" t="s">
        <v>13</v>
      </c>
      <c r="H18" s="5">
        <v>75100</v>
      </c>
      <c r="I18" s="6" t="s">
        <v>16</v>
      </c>
      <c r="J18" s="11">
        <f>J17*0.08</f>
        <v>23040</v>
      </c>
      <c r="K18" s="10"/>
      <c r="L18" s="4">
        <v>30000</v>
      </c>
      <c r="M18" s="5">
        <v>117</v>
      </c>
      <c r="N18" s="5">
        <v>1981</v>
      </c>
      <c r="O18" s="5" t="s">
        <v>11</v>
      </c>
      <c r="P18" s="5" t="s">
        <v>12</v>
      </c>
      <c r="Q18" s="5" t="s">
        <v>13</v>
      </c>
      <c r="R18" s="5">
        <v>75100</v>
      </c>
      <c r="S18" s="6" t="s">
        <v>16</v>
      </c>
      <c r="T18" s="11">
        <f>T17*0.08</f>
        <v>23040</v>
      </c>
    </row>
    <row r="19" spans="1:22" x14ac:dyDescent="0.25">
      <c r="A19" s="7"/>
      <c r="B19" s="20"/>
      <c r="C19" s="21"/>
      <c r="D19" s="21"/>
      <c r="E19" s="21"/>
      <c r="F19" s="21"/>
      <c r="G19" s="21"/>
      <c r="H19" s="21"/>
      <c r="I19" s="22"/>
      <c r="J19" s="11">
        <f>SUM(J17:J18)</f>
        <v>311040</v>
      </c>
      <c r="K19" s="10"/>
      <c r="L19" s="20"/>
      <c r="M19" s="21"/>
      <c r="N19" s="21"/>
      <c r="O19" s="21"/>
      <c r="P19" s="21"/>
      <c r="Q19" s="21"/>
      <c r="R19" s="21"/>
      <c r="S19" s="22"/>
      <c r="T19" s="11">
        <f>SUM(T17:T18)</f>
        <v>311040</v>
      </c>
    </row>
    <row r="20" spans="1:22" ht="45" x14ac:dyDescent="0.25">
      <c r="A20" s="7"/>
      <c r="B20" s="4">
        <v>30000</v>
      </c>
      <c r="C20" s="5">
        <v>117</v>
      </c>
      <c r="D20" s="5">
        <v>1981</v>
      </c>
      <c r="E20" s="5" t="s">
        <v>11</v>
      </c>
      <c r="F20" s="5" t="s">
        <v>12</v>
      </c>
      <c r="G20" s="5" t="s">
        <v>28</v>
      </c>
      <c r="H20" s="5">
        <v>71200</v>
      </c>
      <c r="I20" s="6" t="s">
        <v>22</v>
      </c>
      <c r="J20" s="11">
        <v>190000</v>
      </c>
      <c r="K20" s="10"/>
      <c r="L20" s="4">
        <v>30000</v>
      </c>
      <c r="M20" s="5">
        <v>117</v>
      </c>
      <c r="N20" s="5">
        <v>1981</v>
      </c>
      <c r="O20" s="5" t="s">
        <v>11</v>
      </c>
      <c r="P20" s="5" t="s">
        <v>12</v>
      </c>
      <c r="Q20" s="5" t="s">
        <v>28</v>
      </c>
      <c r="R20" s="5">
        <f t="shared" si="0"/>
        <v>71200</v>
      </c>
      <c r="S20" s="7" t="str">
        <f t="shared" si="0"/>
        <v>International Consultants</v>
      </c>
      <c r="T20" s="11">
        <f t="shared" si="0"/>
        <v>190000</v>
      </c>
      <c r="V20">
        <f>J20*0.08</f>
        <v>15200</v>
      </c>
    </row>
    <row r="21" spans="1:22" x14ac:dyDescent="0.25">
      <c r="A21" s="7"/>
      <c r="B21" s="13">
        <v>30000</v>
      </c>
      <c r="C21" s="5">
        <v>117</v>
      </c>
      <c r="D21" s="5">
        <v>1981</v>
      </c>
      <c r="E21" s="5" t="s">
        <v>11</v>
      </c>
      <c r="F21" s="5" t="s">
        <v>12</v>
      </c>
      <c r="G21" s="5" t="s">
        <v>28</v>
      </c>
      <c r="H21" s="5">
        <v>75100</v>
      </c>
      <c r="I21" s="7" t="s">
        <v>16</v>
      </c>
      <c r="J21" s="11">
        <f>J20*0.08</f>
        <v>15200</v>
      </c>
      <c r="K21" s="4"/>
      <c r="L21" s="4">
        <v>30000</v>
      </c>
      <c r="M21" s="5">
        <v>117</v>
      </c>
      <c r="N21" s="5">
        <v>1981</v>
      </c>
      <c r="O21" s="5" t="s">
        <v>11</v>
      </c>
      <c r="P21" s="5" t="s">
        <v>12</v>
      </c>
      <c r="Q21" s="5" t="s">
        <v>28</v>
      </c>
      <c r="R21" s="5">
        <v>75100</v>
      </c>
      <c r="S21" s="7" t="s">
        <v>16</v>
      </c>
      <c r="T21" s="11">
        <f>T20*0.08</f>
        <v>15200</v>
      </c>
    </row>
    <row r="22" spans="1:22" x14ac:dyDescent="0.25">
      <c r="A22" s="7"/>
      <c r="B22" s="23"/>
      <c r="C22" s="24"/>
      <c r="D22" s="24"/>
      <c r="E22" s="24"/>
      <c r="F22" s="24"/>
      <c r="G22" s="24"/>
      <c r="H22" s="24"/>
      <c r="I22" s="25"/>
      <c r="J22" s="11">
        <f>SUM(J20:J21)</f>
        <v>205200</v>
      </c>
      <c r="K22" s="4"/>
      <c r="L22" s="20"/>
      <c r="M22" s="21"/>
      <c r="N22" s="21"/>
      <c r="O22" s="21"/>
      <c r="P22" s="21"/>
      <c r="Q22" s="21"/>
      <c r="R22" s="21"/>
      <c r="S22" s="22"/>
      <c r="T22" s="11">
        <f>SUM(T20:T21)</f>
        <v>205200</v>
      </c>
    </row>
    <row r="23" spans="1:22" ht="15.75" customHeight="1" x14ac:dyDescent="0.25">
      <c r="A23" s="16" t="s">
        <v>23</v>
      </c>
      <c r="B23" s="16"/>
      <c r="C23" s="16"/>
      <c r="D23" s="16"/>
      <c r="E23" s="16"/>
      <c r="F23" s="16"/>
      <c r="G23" s="16"/>
      <c r="H23" s="16"/>
      <c r="I23" s="16"/>
      <c r="J23" s="12">
        <f>J22+J19</f>
        <v>516240</v>
      </c>
      <c r="K23" s="16" t="s">
        <v>23</v>
      </c>
      <c r="L23" s="16"/>
      <c r="M23" s="16"/>
      <c r="N23" s="16"/>
      <c r="O23" s="16"/>
      <c r="P23" s="16"/>
      <c r="Q23" s="16"/>
      <c r="R23" s="16"/>
      <c r="S23" s="16"/>
      <c r="T23" s="12">
        <f>T22+T19</f>
        <v>516240</v>
      </c>
    </row>
    <row r="24" spans="1:22" ht="45" x14ac:dyDescent="0.25">
      <c r="A24" s="7">
        <v>4</v>
      </c>
      <c r="B24" s="4">
        <v>30000</v>
      </c>
      <c r="C24" s="5">
        <v>117</v>
      </c>
      <c r="D24" s="5">
        <v>1981</v>
      </c>
      <c r="E24" s="5" t="s">
        <v>11</v>
      </c>
      <c r="F24" s="5" t="s">
        <v>12</v>
      </c>
      <c r="G24" s="5" t="s">
        <v>13</v>
      </c>
      <c r="H24" s="5">
        <v>63500</v>
      </c>
      <c r="I24" s="6" t="s">
        <v>25</v>
      </c>
      <c r="J24" s="11">
        <f>75090</f>
        <v>75090</v>
      </c>
      <c r="K24" s="10">
        <v>4</v>
      </c>
      <c r="L24" s="4">
        <v>30000</v>
      </c>
      <c r="M24" s="5">
        <v>117</v>
      </c>
      <c r="N24" s="5">
        <v>1981</v>
      </c>
      <c r="O24" s="5" t="s">
        <v>11</v>
      </c>
      <c r="P24" s="5" t="s">
        <v>12</v>
      </c>
      <c r="Q24" s="5" t="s">
        <v>13</v>
      </c>
      <c r="R24" s="5">
        <f>H24</f>
        <v>63500</v>
      </c>
      <c r="S24" s="7" t="str">
        <f>I24</f>
        <v>Insurance and Security Costs</v>
      </c>
      <c r="T24" s="11">
        <f>136590</f>
        <v>136590</v>
      </c>
    </row>
    <row r="25" spans="1:22" x14ac:dyDescent="0.25">
      <c r="A25" s="7"/>
      <c r="B25" s="13">
        <v>30000</v>
      </c>
      <c r="C25" s="5">
        <v>117</v>
      </c>
      <c r="D25" s="5">
        <v>1981</v>
      </c>
      <c r="E25" s="5" t="s">
        <v>11</v>
      </c>
      <c r="F25" s="5" t="s">
        <v>12</v>
      </c>
      <c r="G25" s="13" t="s">
        <v>13</v>
      </c>
      <c r="H25" s="5">
        <v>75100</v>
      </c>
      <c r="I25" s="7" t="s">
        <v>16</v>
      </c>
      <c r="J25" s="11">
        <f>J24*0.08</f>
        <v>6007.2</v>
      </c>
      <c r="K25" s="4"/>
      <c r="L25" s="4">
        <v>30000</v>
      </c>
      <c r="M25" s="5">
        <v>117</v>
      </c>
      <c r="N25" s="5">
        <v>1981</v>
      </c>
      <c r="O25" s="5" t="s">
        <v>11</v>
      </c>
      <c r="P25" s="5" t="s">
        <v>12</v>
      </c>
      <c r="Q25" s="5" t="s">
        <v>13</v>
      </c>
      <c r="R25" s="5">
        <v>75100</v>
      </c>
      <c r="S25" s="7" t="s">
        <v>16</v>
      </c>
      <c r="T25" s="11">
        <f>T24*0.08</f>
        <v>10927.2</v>
      </c>
    </row>
    <row r="26" spans="1:22" ht="15.75" customHeight="1" x14ac:dyDescent="0.25">
      <c r="A26" s="16" t="s">
        <v>24</v>
      </c>
      <c r="B26" s="16"/>
      <c r="C26" s="16"/>
      <c r="D26" s="16"/>
      <c r="E26" s="16"/>
      <c r="F26" s="16"/>
      <c r="G26" s="16"/>
      <c r="H26" s="16"/>
      <c r="I26" s="16"/>
      <c r="J26" s="12">
        <f>SUM(J24:J25)</f>
        <v>81097.2</v>
      </c>
      <c r="K26" s="16" t="s">
        <v>24</v>
      </c>
      <c r="L26" s="16"/>
      <c r="M26" s="16"/>
      <c r="N26" s="16"/>
      <c r="O26" s="16"/>
      <c r="P26" s="16"/>
      <c r="Q26" s="16"/>
      <c r="R26" s="16"/>
      <c r="S26" s="16"/>
      <c r="T26" s="12">
        <f>SUM(T24:T25)</f>
        <v>147517.20000000001</v>
      </c>
    </row>
    <row r="27" spans="1:22" x14ac:dyDescent="0.25">
      <c r="J27" s="14">
        <f>J26+J23+J16+J13</f>
        <v>2784337.2</v>
      </c>
      <c r="T27" s="14">
        <f>T26+T23+T16+T13</f>
        <v>5064757.2</v>
      </c>
    </row>
    <row r="28" spans="1:22" x14ac:dyDescent="0.25">
      <c r="J28" s="14"/>
    </row>
    <row r="29" spans="1:22" x14ac:dyDescent="0.25">
      <c r="J29" s="9">
        <f>J27+T27</f>
        <v>7849094.4000000004</v>
      </c>
    </row>
    <row r="31" spans="1:22" x14ac:dyDescent="0.25">
      <c r="J31" s="14"/>
    </row>
    <row r="32" spans="1:22" x14ac:dyDescent="0.25">
      <c r="I32" s="15"/>
      <c r="J32" s="9"/>
    </row>
    <row r="33" spans="10:10" x14ac:dyDescent="0.25">
      <c r="J33" s="9"/>
    </row>
  </sheetData>
  <mergeCells count="24">
    <mergeCell ref="K13:S13"/>
    <mergeCell ref="A13:I13"/>
    <mergeCell ref="A1:J1"/>
    <mergeCell ref="K1:T1"/>
    <mergeCell ref="A2:I2"/>
    <mergeCell ref="J2:J3"/>
    <mergeCell ref="K2:S2"/>
    <mergeCell ref="T2:T3"/>
    <mergeCell ref="L6:S6"/>
    <mergeCell ref="B6:I6"/>
    <mergeCell ref="L9:S9"/>
    <mergeCell ref="B9:I9"/>
    <mergeCell ref="L12:S12"/>
    <mergeCell ref="B12:I12"/>
    <mergeCell ref="A23:I23"/>
    <mergeCell ref="K23:S23"/>
    <mergeCell ref="A26:I26"/>
    <mergeCell ref="K26:S26"/>
    <mergeCell ref="A16:I16"/>
    <mergeCell ref="K16:S16"/>
    <mergeCell ref="B19:I19"/>
    <mergeCell ref="L19:S19"/>
    <mergeCell ref="L22:S22"/>
    <mergeCell ref="B22:I22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PublishedDate xmlns="f1161f5b-24a3-4c2d-bc81-44cb9325e8ee">2014-10-24T09:00:00+00:00</UNDPPublishedDate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PDC_x0020_Document_x0020_Category xmlns="f1161f5b-24a3-4c2d-bc81-44cb9325e8ee">Proposal</PDC_x0020_Document_x0020_Category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_Publisher xmlns="http://schemas.microsoft.com/sharepoint/v3/fields" xsi:nil="true"/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1656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00084182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SYR</TermName>
          <TermId xmlns="http://schemas.microsoft.com/office/infopath/2007/PartnerControls">fb0956bf-c7e3-4834-a4fa-71c482a03fda</TermId>
        </TermInfo>
      </Terms>
    </gc6531b704974d528487414686b72f6f>
    <_dlc_DocId xmlns="f1161f5b-24a3-4c2d-bc81-44cb9325e8ee">ATLASPDC-4-23023</_dlc_DocId>
    <_dlc_DocIdUrl xmlns="f1161f5b-24a3-4c2d-bc81-44cb9325e8ee">
      <Url>https://info.undp.org/docs/pdc/_layouts/DocIdRedir.aspx?ID=ATLASPDC-4-23023</Url>
      <Description>ATLASPDC-4-23023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81A81CCE-6AB2-4452-8127-174921EB5117}"/>
</file>

<file path=customXml/itemProps2.xml><?xml version="1.0" encoding="utf-8"?>
<ds:datastoreItem xmlns:ds="http://schemas.openxmlformats.org/officeDocument/2006/customXml" ds:itemID="{32651D80-C343-4CC8-A455-C4FC3DC7816C}"/>
</file>

<file path=customXml/itemProps3.xml><?xml version="1.0" encoding="utf-8"?>
<ds:datastoreItem xmlns:ds="http://schemas.openxmlformats.org/officeDocument/2006/customXml" ds:itemID="{DA3DF3D8-5D91-41EA-AFE1-1C58A0CFB8C8}"/>
</file>

<file path=customXml/itemProps4.xml><?xml version="1.0" encoding="utf-8"?>
<ds:datastoreItem xmlns:ds="http://schemas.openxmlformats.org/officeDocument/2006/customXml" ds:itemID="{023945A5-1300-456B-B656-4C2F3A85F421}"/>
</file>

<file path=customXml/itemProps5.xml><?xml version="1.0" encoding="utf-8"?>
<ds:datastoreItem xmlns:ds="http://schemas.openxmlformats.org/officeDocument/2006/customXml" ds:itemID="{B152A028-6740-4D35-9159-20F85A530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lastModifiedBy>Dell</cp:lastModifiedBy>
  <dcterms:created xsi:type="dcterms:W3CDTF">2014-10-23T17:38:41Z</dcterms:created>
  <dcterms:modified xsi:type="dcterms:W3CDTF">2014-10-24T09:11:29Z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_dlc_DocIdItemGuid">
    <vt:lpwstr>4f9cae6f-8d93-4679-a2b2-a3c1ea81811e</vt:lpwstr>
  </property>
  <property fmtid="{D5CDD505-2E9C-101B-9397-08002B2CF9AE}" pid="4" name="UNDPCountry">
    <vt:lpwstr/>
  </property>
  <property fmtid="{D5CDD505-2E9C-101B-9397-08002B2CF9AE}" pid="5" name="Atlas_x0020_Document_x0020_Type">
    <vt:lpwstr>287;#Budget|fc549c7a-78dd-43bd-a1be-cfb989f8b34d</vt:lpwstr>
  </property>
  <property fmtid="{D5CDD505-2E9C-101B-9397-08002B2CF9AE}" pid="6" name="UndpDocTypeMM">
    <vt:lpwstr/>
  </property>
  <property fmtid="{D5CDD505-2E9C-101B-9397-08002B2CF9AE}" pid="7" name="UNDPDocumentCategory">
    <vt:lpwstr/>
  </property>
  <property fmtid="{D5CDD505-2E9C-101B-9397-08002B2CF9AE}" pid="8" name="UnitTaxHTField0">
    <vt:lpwstr/>
  </property>
  <property fmtid="{D5CDD505-2E9C-101B-9397-08002B2CF9AE}" pid="9" name="UN Languages">
    <vt:lpwstr>1;#English|7f98b732-4b5b-4b70-ba90-a0eff09b5d2d</vt:lpwstr>
  </property>
  <property fmtid="{D5CDD505-2E9C-101B-9397-08002B2CF9AE}" pid="10" name="Operating Unit0">
    <vt:lpwstr>1656;#SYR|fb0956bf-c7e3-4834-a4fa-71c482a03fda</vt:lpwstr>
  </property>
  <property fmtid="{D5CDD505-2E9C-101B-9397-08002B2CF9AE}" pid="11" name="Atlas Document Status">
    <vt:lpwstr>763;#Draft|121d40a5-e62e-4d42-82e4-d6d12003de0a</vt:lpwstr>
  </property>
  <property fmtid="{D5CDD505-2E9C-101B-9397-08002B2CF9AE}" pid="13" name="UndpUnitMM">
    <vt:lpwstr/>
  </property>
  <property fmtid="{D5CDD505-2E9C-101B-9397-08002B2CF9AE}" pid="14" name="eRegFilingCodeMM">
    <vt:lpwstr/>
  </property>
  <property fmtid="{D5CDD505-2E9C-101B-9397-08002B2CF9AE}" pid="15" name="Unit">
    <vt:lpwstr/>
  </property>
  <property fmtid="{D5CDD505-2E9C-101B-9397-08002B2CF9AE}" pid="16" name="UNDPFocusAreas">
    <vt:lpwstr/>
  </property>
  <property fmtid="{D5CDD505-2E9C-101B-9397-08002B2CF9AE}" pid="17" name="Atlas Document Type">
    <vt:lpwstr>1109;#Budget|1c1fa43a-cb36-4844-8715-9a4cc93e1ac9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